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4F0BCA2B-8F43-4DD1-8F72-0D8F64EDBE1B}" xr6:coauthVersionLast="43" xr6:coauthVersionMax="43" xr10:uidLastSave="{00000000-0000-0000-0000-000000000000}"/>
  <bookViews>
    <workbookView xWindow="150" yWindow="150" windowWidth="25110" windowHeight="14670" xr2:uid="{00000000-000D-0000-FFFF-FFFF00000000}"/>
  </bookViews>
  <sheets>
    <sheet name="Blank Template" sheetId="2" r:id="rId1"/>
    <sheet name="Traditional Balance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2" l="1"/>
  <c r="O52" i="2"/>
  <c r="O59" i="2" s="1"/>
  <c r="N52" i="2"/>
  <c r="N59" i="2" s="1"/>
  <c r="M52" i="2"/>
  <c r="M59" i="2" s="1"/>
  <c r="L52" i="2"/>
  <c r="L59" i="2" s="1"/>
  <c r="K52" i="2"/>
  <c r="K59" i="2" s="1"/>
  <c r="J52" i="2"/>
  <c r="J59" i="2" s="1"/>
  <c r="I52" i="2"/>
  <c r="I59" i="2" s="1"/>
  <c r="H52" i="2"/>
  <c r="H59" i="2" s="1"/>
  <c r="G52" i="2"/>
  <c r="G59" i="2" s="1"/>
  <c r="F52" i="2"/>
  <c r="F59" i="2" s="1"/>
  <c r="E52" i="2"/>
  <c r="E59" i="2" s="1"/>
  <c r="D52" i="2"/>
  <c r="D59" i="2" s="1"/>
  <c r="C52" i="2"/>
  <c r="C59" i="2" s="1"/>
  <c r="B52" i="2"/>
  <c r="O40" i="2"/>
  <c r="N40" i="2"/>
  <c r="N16" i="2" s="1"/>
  <c r="N15" i="2" s="1"/>
  <c r="M40" i="2"/>
  <c r="L40" i="2"/>
  <c r="L16" i="2" s="1"/>
  <c r="K40" i="2"/>
  <c r="J40" i="2"/>
  <c r="I40" i="2"/>
  <c r="H40" i="2"/>
  <c r="H16" i="2" s="1"/>
  <c r="G40" i="2"/>
  <c r="F40" i="2"/>
  <c r="F16" i="2" s="1"/>
  <c r="F15" i="2" s="1"/>
  <c r="E40" i="2"/>
  <c r="D40" i="2"/>
  <c r="D16" i="2" s="1"/>
  <c r="C40" i="2"/>
  <c r="B40" i="2"/>
  <c r="B16" i="2" s="1"/>
  <c r="B15" i="2" s="1"/>
  <c r="O35" i="2"/>
  <c r="O44" i="2" s="1"/>
  <c r="O60" i="2" s="1"/>
  <c r="N35" i="2"/>
  <c r="M35" i="2"/>
  <c r="M44" i="2" s="1"/>
  <c r="M60" i="2" s="1"/>
  <c r="L35" i="2"/>
  <c r="L44" i="2" s="1"/>
  <c r="L60" i="2" s="1"/>
  <c r="K35" i="2"/>
  <c r="K44" i="2" s="1"/>
  <c r="K60" i="2" s="1"/>
  <c r="J35" i="2"/>
  <c r="I35" i="2"/>
  <c r="I44" i="2" s="1"/>
  <c r="I60" i="2" s="1"/>
  <c r="H35" i="2"/>
  <c r="H44" i="2" s="1"/>
  <c r="G35" i="2"/>
  <c r="G44" i="2" s="1"/>
  <c r="G60" i="2" s="1"/>
  <c r="F35" i="2"/>
  <c r="E35" i="2"/>
  <c r="E44" i="2" s="1"/>
  <c r="E60" i="2" s="1"/>
  <c r="D35" i="2"/>
  <c r="D44" i="2" s="1"/>
  <c r="D60" i="2" s="1"/>
  <c r="C35" i="2"/>
  <c r="C44" i="2" s="1"/>
  <c r="C60" i="2" s="1"/>
  <c r="B35" i="2"/>
  <c r="O21" i="2"/>
  <c r="N21" i="2"/>
  <c r="N19" i="2" s="1"/>
  <c r="M21" i="2"/>
  <c r="L21" i="2"/>
  <c r="K21" i="2"/>
  <c r="J21" i="2"/>
  <c r="J19" i="2" s="1"/>
  <c r="I21" i="2"/>
  <c r="I19" i="2" s="1"/>
  <c r="H21" i="2"/>
  <c r="G21" i="2"/>
  <c r="F21" i="2"/>
  <c r="F19" i="2" s="1"/>
  <c r="E21" i="2"/>
  <c r="D21" i="2"/>
  <c r="C21" i="2"/>
  <c r="B21" i="2"/>
  <c r="B19" i="2" s="1"/>
  <c r="O20" i="2"/>
  <c r="O19" i="2" s="1"/>
  <c r="N20" i="2"/>
  <c r="M20" i="2"/>
  <c r="L20" i="2"/>
  <c r="L19" i="2" s="1"/>
  <c r="K20" i="2"/>
  <c r="K19" i="2" s="1"/>
  <c r="J20" i="2"/>
  <c r="I20" i="2"/>
  <c r="H20" i="2"/>
  <c r="H19" i="2" s="1"/>
  <c r="G20" i="2"/>
  <c r="G19" i="2" s="1"/>
  <c r="F20" i="2"/>
  <c r="E20" i="2"/>
  <c r="D20" i="2"/>
  <c r="D19" i="2" s="1"/>
  <c r="C20" i="2"/>
  <c r="C19" i="2" s="1"/>
  <c r="B20" i="2"/>
  <c r="M19" i="2"/>
  <c r="E19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O16" i="2"/>
  <c r="O15" i="2" s="1"/>
  <c r="M16" i="2"/>
  <c r="M15" i="2" s="1"/>
  <c r="K16" i="2"/>
  <c r="J16" i="2"/>
  <c r="J15" i="2" s="1"/>
  <c r="I16" i="2"/>
  <c r="I15" i="2" s="1"/>
  <c r="G16" i="2"/>
  <c r="G15" i="2" s="1"/>
  <c r="E16" i="2"/>
  <c r="C16" i="2"/>
  <c r="K15" i="2"/>
  <c r="C15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O11" i="2"/>
  <c r="N11" i="2"/>
  <c r="M11" i="2"/>
  <c r="M7" i="2" s="1"/>
  <c r="L11" i="2"/>
  <c r="K11" i="2"/>
  <c r="J11" i="2"/>
  <c r="I11" i="2"/>
  <c r="I7" i="2" s="1"/>
  <c r="H11" i="2"/>
  <c r="G11" i="2"/>
  <c r="F11" i="2"/>
  <c r="E11" i="2"/>
  <c r="D11" i="2"/>
  <c r="C11" i="2"/>
  <c r="B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O9" i="2"/>
  <c r="N9" i="2"/>
  <c r="N7" i="2" s="1"/>
  <c r="M9" i="2"/>
  <c r="L9" i="2"/>
  <c r="K9" i="2"/>
  <c r="J9" i="2"/>
  <c r="J7" i="2" s="1"/>
  <c r="I9" i="2"/>
  <c r="H9" i="2"/>
  <c r="G9" i="2"/>
  <c r="F9" i="2"/>
  <c r="F7" i="2" s="1"/>
  <c r="E9" i="2"/>
  <c r="D9" i="2"/>
  <c r="C9" i="2"/>
  <c r="B9" i="2"/>
  <c r="B7" i="2" s="1"/>
  <c r="O8" i="2"/>
  <c r="O7" i="2" s="1"/>
  <c r="N8" i="2"/>
  <c r="M8" i="2"/>
  <c r="L8" i="2"/>
  <c r="L7" i="2" s="1"/>
  <c r="K8" i="2"/>
  <c r="K7" i="2" s="1"/>
  <c r="J8" i="2"/>
  <c r="I8" i="2"/>
  <c r="H8" i="2"/>
  <c r="H7" i="2" s="1"/>
  <c r="G8" i="2"/>
  <c r="G7" i="2" s="1"/>
  <c r="F8" i="2"/>
  <c r="E8" i="2"/>
  <c r="D8" i="2"/>
  <c r="D7" i="2" s="1"/>
  <c r="C8" i="2"/>
  <c r="C7" i="2" s="1"/>
  <c r="B8" i="2"/>
  <c r="E7" i="2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C8" i="1"/>
  <c r="D8" i="1"/>
  <c r="E8" i="1"/>
  <c r="E7" i="1" s="1"/>
  <c r="F8" i="1"/>
  <c r="G8" i="1"/>
  <c r="H8" i="1"/>
  <c r="I8" i="1"/>
  <c r="I7" i="1" s="1"/>
  <c r="J8" i="1"/>
  <c r="K8" i="1"/>
  <c r="L8" i="1"/>
  <c r="M8" i="1"/>
  <c r="M7" i="1" s="1"/>
  <c r="N8" i="1"/>
  <c r="O8" i="1"/>
  <c r="C9" i="1"/>
  <c r="D9" i="1"/>
  <c r="D7" i="1" s="1"/>
  <c r="E9" i="1"/>
  <c r="F9" i="1"/>
  <c r="G9" i="1"/>
  <c r="H9" i="1"/>
  <c r="H7" i="1" s="1"/>
  <c r="I9" i="1"/>
  <c r="J9" i="1"/>
  <c r="K9" i="1"/>
  <c r="L9" i="1"/>
  <c r="L7" i="1" s="1"/>
  <c r="M9" i="1"/>
  <c r="N9" i="1"/>
  <c r="O9" i="1"/>
  <c r="C10" i="1"/>
  <c r="C7" i="1" s="1"/>
  <c r="D10" i="1"/>
  <c r="E10" i="1"/>
  <c r="F10" i="1"/>
  <c r="G10" i="1"/>
  <c r="G7" i="1" s="1"/>
  <c r="H10" i="1"/>
  <c r="I10" i="1"/>
  <c r="J10" i="1"/>
  <c r="K10" i="1"/>
  <c r="K7" i="1" s="1"/>
  <c r="L10" i="1"/>
  <c r="M10" i="1"/>
  <c r="N10" i="1"/>
  <c r="O10" i="1"/>
  <c r="O7" i="1" s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C15" i="1"/>
  <c r="G15" i="1"/>
  <c r="K15" i="1"/>
  <c r="O15" i="1"/>
  <c r="C16" i="1"/>
  <c r="D16" i="1"/>
  <c r="E16" i="1"/>
  <c r="E15" i="1" s="1"/>
  <c r="E23" i="1" s="1"/>
  <c r="F16" i="1"/>
  <c r="F15" i="1" s="1"/>
  <c r="G16" i="1"/>
  <c r="H16" i="1"/>
  <c r="I16" i="1"/>
  <c r="I15" i="1" s="1"/>
  <c r="J16" i="1"/>
  <c r="J15" i="1" s="1"/>
  <c r="K16" i="1"/>
  <c r="L16" i="1"/>
  <c r="M16" i="1"/>
  <c r="M15" i="1" s="1"/>
  <c r="M23" i="1" s="1"/>
  <c r="N16" i="1"/>
  <c r="N15" i="1" s="1"/>
  <c r="O16" i="1"/>
  <c r="E19" i="1"/>
  <c r="I19" i="1"/>
  <c r="I23" i="1" s="1"/>
  <c r="M19" i="1"/>
  <c r="C20" i="1"/>
  <c r="C19" i="1" s="1"/>
  <c r="C23" i="1" s="1"/>
  <c r="D20" i="1"/>
  <c r="D19" i="1" s="1"/>
  <c r="E20" i="1"/>
  <c r="F20" i="1"/>
  <c r="F19" i="1" s="1"/>
  <c r="F23" i="1" s="1"/>
  <c r="G20" i="1"/>
  <c r="G19" i="1" s="1"/>
  <c r="G23" i="1" s="1"/>
  <c r="H20" i="1"/>
  <c r="H19" i="1" s="1"/>
  <c r="I20" i="1"/>
  <c r="J20" i="1"/>
  <c r="J19" i="1" s="1"/>
  <c r="J23" i="1" s="1"/>
  <c r="K20" i="1"/>
  <c r="K19" i="1" s="1"/>
  <c r="K23" i="1" s="1"/>
  <c r="L20" i="1"/>
  <c r="L19" i="1" s="1"/>
  <c r="M20" i="1"/>
  <c r="N20" i="1"/>
  <c r="N19" i="1" s="1"/>
  <c r="N23" i="1" s="1"/>
  <c r="O20" i="1"/>
  <c r="O19" i="1" s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B20" i="1"/>
  <c r="B16" i="1"/>
  <c r="B13" i="1"/>
  <c r="B12" i="1"/>
  <c r="B11" i="1"/>
  <c r="B10" i="1"/>
  <c r="B9" i="1"/>
  <c r="B7" i="1" s="1"/>
  <c r="B8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5" i="1"/>
  <c r="O44" i="1" s="1"/>
  <c r="N35" i="1"/>
  <c r="M35" i="1"/>
  <c r="M44" i="1" s="1"/>
  <c r="L35" i="1"/>
  <c r="L44" i="1" s="1"/>
  <c r="K35" i="1"/>
  <c r="K44" i="1" s="1"/>
  <c r="J35" i="1"/>
  <c r="I35" i="1"/>
  <c r="I44" i="1" s="1"/>
  <c r="H35" i="1"/>
  <c r="H44" i="1" s="1"/>
  <c r="G35" i="1"/>
  <c r="G44" i="1" s="1"/>
  <c r="F35" i="1"/>
  <c r="F44" i="1" s="1"/>
  <c r="E35" i="1"/>
  <c r="E44" i="1" s="1"/>
  <c r="D35" i="1"/>
  <c r="D44" i="1" s="1"/>
  <c r="C35" i="1"/>
  <c r="C44" i="1" s="1"/>
  <c r="B35" i="1"/>
  <c r="B44" i="1" s="1"/>
  <c r="B19" i="1"/>
  <c r="B15" i="1"/>
  <c r="N7" i="1"/>
  <c r="J7" i="1"/>
  <c r="F7" i="1"/>
  <c r="D15" i="2" l="1"/>
  <c r="H15" i="2"/>
  <c r="L15" i="2"/>
  <c r="E15" i="2"/>
  <c r="E23" i="2" s="1"/>
  <c r="B44" i="2"/>
  <c r="B60" i="2" s="1"/>
  <c r="F44" i="2"/>
  <c r="F60" i="2" s="1"/>
  <c r="J44" i="2"/>
  <c r="J60" i="2" s="1"/>
  <c r="N44" i="2"/>
  <c r="N60" i="2" s="1"/>
  <c r="N23" i="2"/>
  <c r="M23" i="2"/>
  <c r="I23" i="2"/>
  <c r="H23" i="2"/>
  <c r="F23" i="2"/>
  <c r="L23" i="2"/>
  <c r="H60" i="2"/>
  <c r="D23" i="2"/>
  <c r="B23" i="2"/>
  <c r="J23" i="2"/>
  <c r="C23" i="2"/>
  <c r="G23" i="2"/>
  <c r="K23" i="2"/>
  <c r="O23" i="2"/>
  <c r="L23" i="1"/>
  <c r="H23" i="1"/>
  <c r="D23" i="1"/>
  <c r="L15" i="1"/>
  <c r="H15" i="1"/>
  <c r="D15" i="1"/>
  <c r="O23" i="1"/>
  <c r="B23" i="1"/>
  <c r="N44" i="1"/>
  <c r="J44" i="1"/>
  <c r="D59" i="1"/>
  <c r="D60" i="1" s="1"/>
  <c r="L59" i="1"/>
  <c r="L60" i="1" s="1"/>
  <c r="E59" i="1"/>
  <c r="E60" i="1" s="1"/>
  <c r="M59" i="1"/>
  <c r="M60" i="1" s="1"/>
  <c r="B59" i="1"/>
  <c r="B60" i="1" s="1"/>
  <c r="F59" i="1"/>
  <c r="F60" i="1" s="1"/>
  <c r="J59" i="1"/>
  <c r="N59" i="1"/>
  <c r="N60" i="1" s="1"/>
  <c r="H59" i="1"/>
  <c r="H60" i="1" s="1"/>
  <c r="I59" i="1"/>
  <c r="I60" i="1" s="1"/>
  <c r="C59" i="1"/>
  <c r="C60" i="1" s="1"/>
  <c r="G59" i="1"/>
  <c r="G60" i="1" s="1"/>
  <c r="K59" i="1"/>
  <c r="K60" i="1" s="1"/>
  <c r="O59" i="1"/>
  <c r="O60" i="1" s="1"/>
  <c r="J60" i="1" l="1"/>
</calcChain>
</file>

<file path=xl/sharedStrings.xml><?xml version="1.0" encoding="utf-8"?>
<sst xmlns="http://schemas.openxmlformats.org/spreadsheetml/2006/main" count="138" uniqueCount="48">
  <si>
    <t>Actual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</si>
  <si>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</si>
  <si>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</si>
  <si>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</si>
  <si>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</si>
  <si>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</si>
  <si>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</si>
  <si>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</si>
  <si>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</si>
  <si>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</si>
  <si>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</si>
  <si>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</si>
  <si>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</si>
  <si>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</si>
  <si>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</si>
  <si>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</si>
  <si>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</si>
  <si>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</si>
  <si>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</si>
  <si>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</si>
  <si>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</si>
  <si>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</si>
  <si>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</si>
  <si>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</si>
  <si>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</si>
  <si>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</si>
  <si>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</si>
  <si>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</si>
  <si>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Equity</t>
  </si>
  <si>
    <t>Traditional Balance Sheet</t>
  </si>
  <si>
    <t>Current Assets:</t>
  </si>
  <si>
    <t>Total Current Assets</t>
  </si>
  <si>
    <t>Fixed Assets:</t>
  </si>
  <si>
    <t>Cost</t>
  </si>
  <si>
    <t>Accumulated Depreciation</t>
  </si>
  <si>
    <t>Total Assets</t>
  </si>
  <si>
    <t>Assets</t>
  </si>
  <si>
    <t>Liabilities and Capital</t>
  </si>
  <si>
    <t>Current Liabilities:</t>
  </si>
  <si>
    <t>Other Current Liabilities</t>
  </si>
  <si>
    <t>Total Current Liabilities</t>
  </si>
  <si>
    <t>Long Term Liabilities</t>
  </si>
  <si>
    <t>Notes Payable</t>
  </si>
  <si>
    <t>Line of Credit</t>
  </si>
  <si>
    <t>Total Liabilities and Equity</t>
  </si>
  <si>
    <t>Check Figure</t>
  </si>
  <si>
    <t>Other Assets (see instructions)</t>
  </si>
  <si>
    <t>Traditional Balance Sheet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</si>
</sst>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14" fontId="5" fillId="0" borderId="0" xfId="3" applyNumberFormat="1" applyFont="1" applyAlignment="1">
      <alignment horizontal="right"/>
    </xf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4" fillId="0" borderId="0" xfId="1" applyNumberFormat="1" applyFont="1" applyFill="1"/>
    <xf numFmtId="164" fontId="4" fillId="0" borderId="0" xfId="1" applyNumberFormat="1" applyFont="1"/>
    <xf numFmtId="164" fontId="4" fillId="0" borderId="0" xfId="0" applyNumberFormat="1" applyFont="1"/>
    <xf numFmtId="0" fontId="9" fillId="0" borderId="0" xfId="0" applyFont="1"/>
    <xf numFmtId="0" fontId="4" fillId="0" borderId="0" xfId="0" applyFont="1" applyFill="1"/>
    <xf numFmtId="164" fontId="9" fillId="0" borderId="0" xfId="0" applyNumberFormat="1" applyFont="1" applyFill="1"/>
    <xf numFmtId="164" fontId="4" fillId="0" borderId="0" xfId="1" applyNumberFormat="1" applyFont="1" applyAlignment="1">
      <alignment horizontal="left" indent="1"/>
    </xf>
    <xf numFmtId="164" fontId="10" fillId="0" borderId="0" xfId="1" applyNumberFormat="1" applyFont="1" applyFill="1" applyBorder="1" applyAlignment="1"/>
    <xf numFmtId="164" fontId="10" fillId="0" borderId="0" xfId="5" applyNumberFormat="1" applyFont="1" applyFill="1" applyBorder="1" applyAlignment="1"/>
    <xf numFmtId="164" fontId="9" fillId="0" borderId="0" xfId="1" applyNumberFormat="1" applyFont="1" applyFill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43" fontId="4" fillId="0" borderId="0" xfId="1" applyNumberFormat="1" applyFont="1"/>
    <xf numFmtId="164" fontId="4" fillId="0" borderId="3" xfId="0" applyNumberFormat="1" applyFont="1" applyBorder="1"/>
    <xf numFmtId="0" fontId="5" fillId="3" borderId="0" xfId="3" applyFont="1" applyFill="1" applyAlignment="1">
      <alignment horizontal="center"/>
    </xf>
    <xf numFmtId="164" fontId="4" fillId="0" borderId="2" xfId="0" applyNumberFormat="1" applyFont="1" applyBorder="1"/>
    <xf numFmtId="164" fontId="4" fillId="4" borderId="0" xfId="0" applyNumberFormat="1" applyFont="1" applyFill="1"/>
    <xf numFmtId="164" fontId="4" fillId="4" borderId="1" xfId="0" applyNumberFormat="1" applyFont="1" applyFill="1" applyBorder="1"/>
    <xf numFmtId="164" fontId="4" fillId="4" borderId="0" xfId="1" applyNumberFormat="1" applyFont="1" applyFill="1"/>
    <xf numFmtId="164" fontId="4" fillId="4" borderId="1" xfId="1" applyNumberFormat="1" applyFont="1" applyFill="1" applyBorder="1"/>
  </cellXfs>
  <cellStyles count="6">
    <cellStyle name="Comma" xfId="1" builtinId="3"/>
    <cellStyle name="Normal" xfId="0" builtinId="0"/>
    <cellStyle name="Normal 2 2" xfId="4" xr:uid="{171A725D-4FB0-44EF-B3F3-CCFF5E9AD2EA}"/>
    <cellStyle name="Normal 242" xfId="3" xr:uid="{FE2116C7-AC14-461F-BC26-73A7514DD78E}"/>
    <cellStyle name="Normal_2009-09 CF Model - Olinger Group" xfId="5" xr:uid="{CCB41C71-2381-4F0F-8BEE-3B9CE972AAF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CBCF-F54F-4B4D-88F0-911A5052B47A}">
  <dimension ref="A1:O60"/>
  <sheetViews>
    <sheetView tabSelected="1" workbookViewId="0">
      <pane xSplit="1" ySplit="5" topLeftCell="G18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61.42578125" bestFit="1" customWidth="1"/>
    <col min="2" max="15" width="16.140625" bestFit="1" customWidth="1"/>
  </cols>
  <sheetData>
    <row r="1" spans="1:15" ht="18" x14ac:dyDescent="0.25">
      <c r="A1" s="1" t="s">
        <v>47</v>
      </c>
    </row>
    <row r="2" spans="1:15" ht="18" x14ac:dyDescent="0.25">
      <c r="A2" s="1"/>
    </row>
    <row r="3" spans="1:1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/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</row>
    <row r="5" spans="1:15" x14ac:dyDescent="0.25">
      <c r="A5" s="7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5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1" t="s">
        <v>15</v>
      </c>
      <c r="B7" s="13">
        <f>SUM(B8:B13)</f>
        <v>0</v>
      </c>
      <c r="C7" s="13">
        <f t="shared" ref="C7:O7" si="0">SUM(C8:C13)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>SUM(G8:G13)</f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</row>
    <row r="8" spans="1:15" x14ac:dyDescent="0.25">
      <c r="A8" s="14" t="s">
        <v>16</v>
      </c>
      <c r="B8" s="15">
        <f>+B32</f>
        <v>0</v>
      </c>
      <c r="C8" s="15">
        <f t="shared" ref="C8:O9" si="1">+C32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</row>
    <row r="9" spans="1:15" x14ac:dyDescent="0.25">
      <c r="A9" s="14" t="s">
        <v>17</v>
      </c>
      <c r="B9" s="8">
        <f>+B33</f>
        <v>0</v>
      </c>
      <c r="C9" s="8">
        <f t="shared" si="1"/>
        <v>0</v>
      </c>
      <c r="D9" s="8">
        <f t="shared" si="1"/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</row>
    <row r="10" spans="1:15" x14ac:dyDescent="0.25">
      <c r="A10" s="14" t="s">
        <v>18</v>
      </c>
      <c r="B10" s="16">
        <f>+B34+B42</f>
        <v>0</v>
      </c>
      <c r="C10" s="16">
        <f t="shared" ref="C10:O10" si="2">+C34+C42</f>
        <v>0</v>
      </c>
      <c r="D10" s="16">
        <f t="shared" si="2"/>
        <v>0</v>
      </c>
      <c r="E10" s="16">
        <f t="shared" si="2"/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</row>
    <row r="11" spans="1:15" x14ac:dyDescent="0.25">
      <c r="A11" s="14" t="s">
        <v>19</v>
      </c>
      <c r="B11" s="15">
        <f>-B48</f>
        <v>0</v>
      </c>
      <c r="C11" s="15">
        <f t="shared" ref="C11:O12" si="3">-C48</f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</row>
    <row r="12" spans="1:15" x14ac:dyDescent="0.25">
      <c r="A12" s="14" t="s">
        <v>20</v>
      </c>
      <c r="B12" s="8">
        <f>-B49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</row>
    <row r="13" spans="1:15" x14ac:dyDescent="0.25">
      <c r="A13" s="14" t="s">
        <v>21</v>
      </c>
      <c r="B13" s="16">
        <f>-B51</f>
        <v>0</v>
      </c>
      <c r="C13" s="16">
        <f t="shared" ref="C13:O13" si="4">-C51</f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16">
        <f t="shared" si="4"/>
        <v>0</v>
      </c>
      <c r="M13" s="16">
        <f t="shared" si="4"/>
        <v>0</v>
      </c>
      <c r="N13" s="16">
        <f t="shared" si="4"/>
        <v>0</v>
      </c>
      <c r="O13" s="16">
        <f t="shared" si="4"/>
        <v>0</v>
      </c>
    </row>
    <row r="14" spans="1:15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1" t="s">
        <v>22</v>
      </c>
      <c r="B15" s="13">
        <f>SUM(B16:B17)</f>
        <v>0</v>
      </c>
      <c r="C15" s="13">
        <f t="shared" ref="C15:O15" si="5">SUM(C16:C17)</f>
        <v>0</v>
      </c>
      <c r="D15" s="13">
        <f t="shared" si="5"/>
        <v>0</v>
      </c>
      <c r="E15" s="13">
        <f t="shared" si="5"/>
        <v>0</v>
      </c>
      <c r="F15" s="13">
        <f t="shared" si="5"/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</row>
    <row r="16" spans="1:15" x14ac:dyDescent="0.25">
      <c r="A16" s="9" t="s">
        <v>23</v>
      </c>
      <c r="B16" s="15">
        <f>+B40</f>
        <v>0</v>
      </c>
      <c r="C16" s="15">
        <f t="shared" ref="C16:O16" si="6">+C40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5">
        <f t="shared" si="6"/>
        <v>0</v>
      </c>
      <c r="N16" s="15">
        <f t="shared" si="6"/>
        <v>0</v>
      </c>
      <c r="O16" s="15">
        <f t="shared" si="6"/>
        <v>0</v>
      </c>
    </row>
    <row r="17" spans="1:15" x14ac:dyDescent="0.25">
      <c r="A17" s="9" t="s">
        <v>24</v>
      </c>
      <c r="B17" s="8">
        <f>-B55</f>
        <v>0</v>
      </c>
      <c r="C17" s="8">
        <f t="shared" ref="C17:O17" si="7">-C55</f>
        <v>0</v>
      </c>
      <c r="D17" s="8">
        <f t="shared" si="7"/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</row>
    <row r="18" spans="1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7" t="s">
        <v>25</v>
      </c>
      <c r="B19" s="17">
        <f>SUM(B20:B21)</f>
        <v>0</v>
      </c>
      <c r="C19" s="17">
        <f t="shared" ref="C19:O19" si="8">SUM(C20:C21)</f>
        <v>0</v>
      </c>
      <c r="D19" s="17">
        <f t="shared" si="8"/>
        <v>0</v>
      </c>
      <c r="E19" s="17">
        <f t="shared" si="8"/>
        <v>0</v>
      </c>
      <c r="F19" s="17">
        <f t="shared" si="8"/>
        <v>0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 t="shared" si="8"/>
        <v>0</v>
      </c>
      <c r="M19" s="17">
        <f t="shared" si="8"/>
        <v>0</v>
      </c>
      <c r="N19" s="17">
        <f t="shared" si="8"/>
        <v>0</v>
      </c>
      <c r="O19" s="17">
        <f t="shared" si="8"/>
        <v>0</v>
      </c>
    </row>
    <row r="20" spans="1:15" x14ac:dyDescent="0.25">
      <c r="A20" s="9" t="s">
        <v>26</v>
      </c>
      <c r="B20" s="15">
        <f>+B31</f>
        <v>0</v>
      </c>
      <c r="C20" s="15">
        <f t="shared" ref="C20:O20" si="9">+C31</f>
        <v>0</v>
      </c>
      <c r="D20" s="15">
        <f t="shared" si="9"/>
        <v>0</v>
      </c>
      <c r="E20" s="15">
        <f t="shared" si="9"/>
        <v>0</v>
      </c>
      <c r="F20" s="15">
        <f t="shared" si="9"/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9"/>
        <v>0</v>
      </c>
      <c r="L20" s="15">
        <f t="shared" si="9"/>
        <v>0</v>
      </c>
      <c r="M20" s="15">
        <f t="shared" si="9"/>
        <v>0</v>
      </c>
      <c r="N20" s="15">
        <f t="shared" si="9"/>
        <v>0</v>
      </c>
      <c r="O20" s="15">
        <f t="shared" si="9"/>
        <v>0</v>
      </c>
    </row>
    <row r="21" spans="1:15" x14ac:dyDescent="0.25">
      <c r="A21" s="9" t="s">
        <v>27</v>
      </c>
      <c r="B21" s="8">
        <f>-B50</f>
        <v>0</v>
      </c>
      <c r="C21" s="8">
        <f t="shared" ref="C21:O21" si="10">-C50</f>
        <v>0</v>
      </c>
      <c r="D21" s="8">
        <f t="shared" si="10"/>
        <v>0</v>
      </c>
      <c r="E21" s="8">
        <f t="shared" si="10"/>
        <v>0</v>
      </c>
      <c r="F21" s="8">
        <f t="shared" si="10"/>
        <v>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 t="shared" si="10"/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si="10"/>
        <v>0</v>
      </c>
    </row>
    <row r="22" spans="1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1" t="s">
        <v>28</v>
      </c>
      <c r="B23" s="13">
        <f>B19+B15+B7</f>
        <v>0</v>
      </c>
      <c r="C23" s="13">
        <f>C19+C15+C7</f>
        <v>0</v>
      </c>
      <c r="D23" s="13">
        <f t="shared" ref="D23:N23" si="11">D19+D15+D7</f>
        <v>0</v>
      </c>
      <c r="E23" s="13">
        <f t="shared" si="11"/>
        <v>0</v>
      </c>
      <c r="F23" s="13">
        <f t="shared" si="11"/>
        <v>0</v>
      </c>
      <c r="G23" s="13">
        <f>G19+G15+G7</f>
        <v>0</v>
      </c>
      <c r="H23" s="13">
        <f t="shared" si="11"/>
        <v>0</v>
      </c>
      <c r="I23" s="13">
        <f t="shared" si="11"/>
        <v>0</v>
      </c>
      <c r="J23" s="13">
        <f t="shared" si="11"/>
        <v>0</v>
      </c>
      <c r="K23" s="13">
        <f t="shared" si="11"/>
        <v>0</v>
      </c>
      <c r="L23" s="13">
        <f t="shared" si="11"/>
        <v>0</v>
      </c>
      <c r="M23" s="13">
        <f t="shared" si="11"/>
        <v>0</v>
      </c>
      <c r="N23" s="13">
        <f t="shared" si="11"/>
        <v>0</v>
      </c>
      <c r="O23" s="13">
        <f>O19+O15+O7</f>
        <v>0</v>
      </c>
    </row>
    <row r="25" spans="1:15" x14ac:dyDescent="0.25"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22" t="s">
        <v>29</v>
      </c>
    </row>
    <row r="29" spans="1:15" x14ac:dyDescent="0.25">
      <c r="A29" s="22" t="s">
        <v>36</v>
      </c>
    </row>
    <row r="30" spans="1:15" x14ac:dyDescent="0.25">
      <c r="A30" s="2" t="s">
        <v>30</v>
      </c>
    </row>
    <row r="31" spans="1:15" x14ac:dyDescent="0.25">
      <c r="A31" s="18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18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18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8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A35" s="19" t="s">
        <v>31</v>
      </c>
      <c r="B35" s="21">
        <f>SUM(B31:B34)</f>
        <v>0</v>
      </c>
      <c r="C35" s="21">
        <f t="shared" ref="C35:O35" si="12">SUM(C31:C34)</f>
        <v>0</v>
      </c>
      <c r="D35" s="21">
        <f t="shared" si="12"/>
        <v>0</v>
      </c>
      <c r="E35" s="21">
        <f t="shared" si="12"/>
        <v>0</v>
      </c>
      <c r="F35" s="21">
        <f t="shared" si="12"/>
        <v>0</v>
      </c>
      <c r="G35" s="21">
        <f t="shared" si="12"/>
        <v>0</v>
      </c>
      <c r="H35" s="21">
        <f t="shared" si="12"/>
        <v>0</v>
      </c>
      <c r="I35" s="21">
        <f t="shared" si="12"/>
        <v>0</v>
      </c>
      <c r="J35" s="21">
        <f t="shared" si="12"/>
        <v>0</v>
      </c>
      <c r="K35" s="21">
        <f t="shared" si="12"/>
        <v>0</v>
      </c>
      <c r="L35" s="21">
        <f t="shared" si="12"/>
        <v>0</v>
      </c>
      <c r="M35" s="21">
        <f t="shared" si="12"/>
        <v>0</v>
      </c>
      <c r="N35" s="21">
        <f t="shared" si="12"/>
        <v>0</v>
      </c>
      <c r="O35" s="21">
        <f t="shared" si="12"/>
        <v>0</v>
      </c>
    </row>
    <row r="37" spans="1:15" x14ac:dyDescent="0.25">
      <c r="A37" s="2" t="s">
        <v>32</v>
      </c>
    </row>
    <row r="38" spans="1:15" x14ac:dyDescent="0.25">
      <c r="A38" s="18" t="s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18" t="s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19" t="s">
        <v>23</v>
      </c>
      <c r="B40" s="21">
        <f>SUM(B38:B39)</f>
        <v>0</v>
      </c>
      <c r="C40" s="21">
        <f t="shared" ref="C40:O40" si="13">SUM(C38:C39)</f>
        <v>0</v>
      </c>
      <c r="D40" s="21">
        <f t="shared" si="13"/>
        <v>0</v>
      </c>
      <c r="E40" s="21">
        <f t="shared" si="13"/>
        <v>0</v>
      </c>
      <c r="F40" s="21">
        <f t="shared" si="13"/>
        <v>0</v>
      </c>
      <c r="G40" s="21">
        <f t="shared" si="13"/>
        <v>0</v>
      </c>
      <c r="H40" s="21">
        <f t="shared" si="13"/>
        <v>0</v>
      </c>
      <c r="I40" s="21">
        <f t="shared" si="13"/>
        <v>0</v>
      </c>
      <c r="J40" s="21">
        <f t="shared" si="13"/>
        <v>0</v>
      </c>
      <c r="K40" s="21">
        <f t="shared" si="13"/>
        <v>0</v>
      </c>
      <c r="L40" s="21">
        <f t="shared" si="13"/>
        <v>0</v>
      </c>
      <c r="M40" s="21">
        <f t="shared" si="13"/>
        <v>0</v>
      </c>
      <c r="N40" s="21">
        <f t="shared" si="13"/>
        <v>0</v>
      </c>
      <c r="O40" s="21">
        <f t="shared" si="13"/>
        <v>0</v>
      </c>
    </row>
    <row r="42" spans="1:15" x14ac:dyDescent="0.25">
      <c r="A42" s="2" t="s">
        <v>46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4" spans="1:15" ht="15.75" thickBot="1" x14ac:dyDescent="0.3">
      <c r="A44" s="2" t="s">
        <v>35</v>
      </c>
      <c r="B44" s="23">
        <f>B35+B40</f>
        <v>0</v>
      </c>
      <c r="C44" s="23">
        <f t="shared" ref="C44:O44" si="14">C35+C40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  <c r="H44" s="23">
        <f t="shared" si="14"/>
        <v>0</v>
      </c>
      <c r="I44" s="23">
        <f t="shared" si="14"/>
        <v>0</v>
      </c>
      <c r="J44" s="23">
        <f t="shared" si="14"/>
        <v>0</v>
      </c>
      <c r="K44" s="23">
        <f t="shared" si="14"/>
        <v>0</v>
      </c>
      <c r="L44" s="23">
        <f t="shared" si="14"/>
        <v>0</v>
      </c>
      <c r="M44" s="23">
        <f t="shared" si="14"/>
        <v>0</v>
      </c>
      <c r="N44" s="23">
        <f t="shared" si="14"/>
        <v>0</v>
      </c>
      <c r="O44" s="23">
        <f t="shared" si="14"/>
        <v>0</v>
      </c>
    </row>
    <row r="46" spans="1:15" x14ac:dyDescent="0.25">
      <c r="A46" s="22" t="s">
        <v>37</v>
      </c>
    </row>
    <row r="47" spans="1:15" x14ac:dyDescent="0.25">
      <c r="A47" s="2" t="s">
        <v>38</v>
      </c>
    </row>
    <row r="48" spans="1:15" x14ac:dyDescent="0.25">
      <c r="A48" s="18" t="s">
        <v>19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18" t="s">
        <v>20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18" t="s">
        <v>43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18" t="s">
        <v>39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5">
      <c r="A52" s="19" t="s">
        <v>40</v>
      </c>
      <c r="B52" s="21">
        <f>SUM(B48:B51)</f>
        <v>0</v>
      </c>
      <c r="C52" s="21">
        <f t="shared" ref="C52:O52" si="15">SUM(C48:C51)</f>
        <v>0</v>
      </c>
      <c r="D52" s="21">
        <f t="shared" si="15"/>
        <v>0</v>
      </c>
      <c r="E52" s="21">
        <f t="shared" si="15"/>
        <v>0</v>
      </c>
      <c r="F52" s="21">
        <f t="shared" si="15"/>
        <v>0</v>
      </c>
      <c r="G52" s="21">
        <f t="shared" si="15"/>
        <v>0</v>
      </c>
      <c r="H52" s="21">
        <f t="shared" si="15"/>
        <v>0</v>
      </c>
      <c r="I52" s="21">
        <f t="shared" si="15"/>
        <v>0</v>
      </c>
      <c r="J52" s="21">
        <f t="shared" si="15"/>
        <v>0</v>
      </c>
      <c r="K52" s="21">
        <f t="shared" si="15"/>
        <v>0</v>
      </c>
      <c r="L52" s="21">
        <f t="shared" si="15"/>
        <v>0</v>
      </c>
      <c r="M52" s="21">
        <f t="shared" si="15"/>
        <v>0</v>
      </c>
      <c r="N52" s="21">
        <f t="shared" si="15"/>
        <v>0</v>
      </c>
      <c r="O52" s="21">
        <f t="shared" si="15"/>
        <v>0</v>
      </c>
    </row>
    <row r="54" spans="1:15" x14ac:dyDescent="0.25">
      <c r="A54" s="2" t="s">
        <v>41</v>
      </c>
    </row>
    <row r="55" spans="1:15" x14ac:dyDescent="0.25">
      <c r="A55" s="18" t="s">
        <v>42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7" spans="1:15" x14ac:dyDescent="0.25">
      <c r="A57" s="2" t="s">
        <v>28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9" spans="1:15" ht="15.75" thickBot="1" x14ac:dyDescent="0.3">
      <c r="A59" s="2" t="s">
        <v>44</v>
      </c>
      <c r="B59" s="23">
        <f>+B52+B55+B57</f>
        <v>0</v>
      </c>
      <c r="C59" s="23">
        <f t="shared" ref="C59:O59" si="16">+C52+C55+C57</f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0</v>
      </c>
      <c r="H59" s="23">
        <f t="shared" si="16"/>
        <v>0</v>
      </c>
      <c r="I59" s="23">
        <f t="shared" si="16"/>
        <v>0</v>
      </c>
      <c r="J59" s="23">
        <f t="shared" si="16"/>
        <v>0</v>
      </c>
      <c r="K59" s="23">
        <f t="shared" si="16"/>
        <v>0</v>
      </c>
      <c r="L59" s="23">
        <f t="shared" si="16"/>
        <v>0</v>
      </c>
      <c r="M59" s="23">
        <f t="shared" si="16"/>
        <v>0</v>
      </c>
      <c r="N59" s="23">
        <f t="shared" si="16"/>
        <v>0</v>
      </c>
      <c r="O59" s="23">
        <f t="shared" si="16"/>
        <v>0</v>
      </c>
    </row>
    <row r="60" spans="1:15" ht="15.75" thickTop="1" x14ac:dyDescent="0.25">
      <c r="A60" s="2" t="s">
        <v>45</v>
      </c>
      <c r="B60" s="20">
        <f>+B44-B59</f>
        <v>0</v>
      </c>
      <c r="C60" s="20">
        <f t="shared" ref="C60:O60" si="17">+C44-C59</f>
        <v>0</v>
      </c>
      <c r="D60" s="20">
        <f t="shared" si="17"/>
        <v>0</v>
      </c>
      <c r="E60" s="20">
        <f t="shared" si="17"/>
        <v>0</v>
      </c>
      <c r="F60" s="20">
        <f t="shared" si="17"/>
        <v>0</v>
      </c>
      <c r="G60" s="20">
        <f t="shared" si="17"/>
        <v>0</v>
      </c>
      <c r="H60" s="20">
        <f t="shared" si="17"/>
        <v>0</v>
      </c>
      <c r="I60" s="20">
        <f t="shared" si="17"/>
        <v>0</v>
      </c>
      <c r="J60" s="20">
        <f t="shared" si="17"/>
        <v>0</v>
      </c>
      <c r="K60" s="20">
        <f t="shared" si="17"/>
        <v>0</v>
      </c>
      <c r="L60" s="20">
        <f t="shared" si="17"/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61.42578125" bestFit="1" customWidth="1"/>
    <col min="2" max="15" width="16.140625" bestFit="1" customWidth="1"/>
  </cols>
  <sheetData>
    <row r="1" spans="1:15" ht="18" x14ac:dyDescent="0.25">
      <c r="A1" s="1" t="s">
        <v>47</v>
      </c>
    </row>
    <row r="2" spans="1:15" ht="18" x14ac:dyDescent="0.25">
      <c r="A2" s="1"/>
    </row>
    <row r="3" spans="1:1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/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</row>
    <row r="5" spans="1:15" x14ac:dyDescent="0.25">
      <c r="A5" s="7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5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1" t="s">
        <v>15</v>
      </c>
      <c r="B7" s="13">
        <f>SUM(B8:B13)</f>
        <v>1764466.5500000003</v>
      </c>
      <c r="C7" s="13">
        <f t="shared" ref="C7:O7" si="0">SUM(C8:C13)</f>
        <v>1215682.27</v>
      </c>
      <c r="D7" s="13">
        <f t="shared" si="0"/>
        <v>1160337.81</v>
      </c>
      <c r="E7" s="13">
        <f t="shared" si="0"/>
        <v>1233090.0900000001</v>
      </c>
      <c r="F7" s="13">
        <f t="shared" si="0"/>
        <v>1181151.19</v>
      </c>
      <c r="G7" s="13">
        <f>SUM(G8:G13)</f>
        <v>1145919.7</v>
      </c>
      <c r="H7" s="13">
        <f t="shared" si="0"/>
        <v>1181043.5900000001</v>
      </c>
      <c r="I7" s="13">
        <f t="shared" si="0"/>
        <v>1608895.9499999997</v>
      </c>
      <c r="J7" s="13">
        <f t="shared" si="0"/>
        <v>1727689.39</v>
      </c>
      <c r="K7" s="13">
        <f t="shared" si="0"/>
        <v>1348638.59</v>
      </c>
      <c r="L7" s="13">
        <f t="shared" si="0"/>
        <v>948220.91</v>
      </c>
      <c r="M7" s="13">
        <f t="shared" si="0"/>
        <v>1461609</v>
      </c>
      <c r="N7" s="13">
        <f t="shared" si="0"/>
        <v>1884675.4299999997</v>
      </c>
      <c r="O7" s="13">
        <f t="shared" si="0"/>
        <v>1610516.38</v>
      </c>
    </row>
    <row r="8" spans="1:15" x14ac:dyDescent="0.25">
      <c r="A8" s="14" t="s">
        <v>16</v>
      </c>
      <c r="B8" s="15">
        <f>+B32</f>
        <v>2239928.9500000002</v>
      </c>
      <c r="C8" s="15">
        <f t="shared" ref="C8:O8" si="1">+C32</f>
        <v>1465615.6</v>
      </c>
      <c r="D8" s="15">
        <f t="shared" si="1"/>
        <v>1606817.68</v>
      </c>
      <c r="E8" s="15">
        <f t="shared" si="1"/>
        <v>1726224.12</v>
      </c>
      <c r="F8" s="15">
        <f t="shared" si="1"/>
        <v>1443173.8</v>
      </c>
      <c r="G8" s="15">
        <f t="shared" si="1"/>
        <v>1647045.13</v>
      </c>
      <c r="H8" s="15">
        <f t="shared" si="1"/>
        <v>1437942.02</v>
      </c>
      <c r="I8" s="15">
        <f t="shared" si="1"/>
        <v>2146048.59</v>
      </c>
      <c r="J8" s="15">
        <f t="shared" si="1"/>
        <v>2157131.6</v>
      </c>
      <c r="K8" s="15">
        <f t="shared" si="1"/>
        <v>1719999.29</v>
      </c>
      <c r="L8" s="15">
        <f t="shared" si="1"/>
        <v>1224285.99</v>
      </c>
      <c r="M8" s="15">
        <f t="shared" si="1"/>
        <v>2353160.21</v>
      </c>
      <c r="N8" s="15">
        <f t="shared" si="1"/>
        <v>2767747.09</v>
      </c>
      <c r="O8" s="15">
        <f t="shared" si="1"/>
        <v>1984751.72</v>
      </c>
    </row>
    <row r="9" spans="1:15" x14ac:dyDescent="0.25">
      <c r="A9" s="14" t="s">
        <v>17</v>
      </c>
      <c r="B9" s="8">
        <f>+B33</f>
        <v>0</v>
      </c>
      <c r="C9" s="8">
        <f t="shared" ref="C9:O9" si="2">+C33</f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x14ac:dyDescent="0.25">
      <c r="A10" s="14" t="s">
        <v>18</v>
      </c>
      <c r="B10" s="16">
        <f>+B34+B42</f>
        <v>22221.33</v>
      </c>
      <c r="C10" s="16">
        <f t="shared" ref="C10:O10" si="3">+C34+C42</f>
        <v>11547.66</v>
      </c>
      <c r="D10" s="16">
        <f t="shared" si="3"/>
        <v>10666.82</v>
      </c>
      <c r="E10" s="16">
        <f t="shared" si="3"/>
        <v>9765.98</v>
      </c>
      <c r="F10" s="16">
        <f t="shared" si="3"/>
        <v>149.89999999999998</v>
      </c>
      <c r="G10" s="16">
        <f t="shared" si="3"/>
        <v>6969.06</v>
      </c>
      <c r="H10" s="16">
        <f t="shared" si="3"/>
        <v>6928.76</v>
      </c>
      <c r="I10" s="16">
        <f t="shared" si="3"/>
        <v>6801.57</v>
      </c>
      <c r="J10" s="16">
        <f t="shared" si="3"/>
        <v>7409.76</v>
      </c>
      <c r="K10" s="16">
        <f t="shared" si="3"/>
        <v>443.84000000000003</v>
      </c>
      <c r="L10" s="16">
        <f t="shared" si="3"/>
        <v>568.02</v>
      </c>
      <c r="M10" s="16">
        <f t="shared" si="3"/>
        <v>316.22000000000003</v>
      </c>
      <c r="N10" s="16">
        <f t="shared" si="3"/>
        <v>-421.16</v>
      </c>
      <c r="O10" s="16">
        <f t="shared" si="3"/>
        <v>-630.32000000000005</v>
      </c>
    </row>
    <row r="11" spans="1:15" x14ac:dyDescent="0.25">
      <c r="A11" s="14" t="s">
        <v>19</v>
      </c>
      <c r="B11" s="15">
        <f>-B48</f>
        <v>-477683.73</v>
      </c>
      <c r="C11" s="15">
        <f t="shared" ref="C11:O11" si="4">-C48</f>
        <v>-241480.99</v>
      </c>
      <c r="D11" s="15">
        <f t="shared" si="4"/>
        <v>-437146.69</v>
      </c>
      <c r="E11" s="15">
        <f t="shared" si="4"/>
        <v>-482900.01</v>
      </c>
      <c r="F11" s="15">
        <f t="shared" si="4"/>
        <v>-242172.51</v>
      </c>
      <c r="G11" s="15">
        <f t="shared" si="4"/>
        <v>-488094.49</v>
      </c>
      <c r="H11" s="15">
        <f t="shared" si="4"/>
        <v>-243827.19</v>
      </c>
      <c r="I11" s="15">
        <f t="shared" si="4"/>
        <v>-523954.21</v>
      </c>
      <c r="J11" s="15">
        <f t="shared" si="4"/>
        <v>-416851.97</v>
      </c>
      <c r="K11" s="15">
        <f t="shared" si="4"/>
        <v>-351804.54</v>
      </c>
      <c r="L11" s="15">
        <f t="shared" si="4"/>
        <v>-256633.1</v>
      </c>
      <c r="M11" s="15">
        <f t="shared" si="4"/>
        <v>-871867.43</v>
      </c>
      <c r="N11" s="15">
        <f t="shared" si="4"/>
        <v>-862650.5</v>
      </c>
      <c r="O11" s="15">
        <f t="shared" si="4"/>
        <v>-353605.02</v>
      </c>
    </row>
    <row r="12" spans="1:15" x14ac:dyDescent="0.25">
      <c r="A12" s="14" t="s">
        <v>20</v>
      </c>
      <c r="B12" s="8">
        <f>-B49</f>
        <v>0</v>
      </c>
      <c r="C12" s="8">
        <f t="shared" ref="C12:O12" si="5">-C49</f>
        <v>0</v>
      </c>
      <c r="D12" s="8">
        <f t="shared" si="5"/>
        <v>0</v>
      </c>
      <c r="E12" s="8">
        <f t="shared" si="5"/>
        <v>0</v>
      </c>
      <c r="F12" s="8">
        <f t="shared" si="5"/>
        <v>0</v>
      </c>
      <c r="G12" s="8">
        <f t="shared" si="5"/>
        <v>0</v>
      </c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 t="shared" si="5"/>
        <v>0</v>
      </c>
      <c r="L12" s="8">
        <f t="shared" si="5"/>
        <v>0</v>
      </c>
      <c r="M12" s="8">
        <f t="shared" si="5"/>
        <v>0</v>
      </c>
      <c r="N12" s="8">
        <f t="shared" si="5"/>
        <v>0</v>
      </c>
      <c r="O12" s="8">
        <f t="shared" si="5"/>
        <v>0</v>
      </c>
    </row>
    <row r="13" spans="1:15" x14ac:dyDescent="0.25">
      <c r="A13" s="14" t="s">
        <v>21</v>
      </c>
      <c r="B13" s="16">
        <f>-B51</f>
        <v>-20000</v>
      </c>
      <c r="C13" s="16">
        <f t="shared" ref="C13:O13" si="6">-C51</f>
        <v>-20000</v>
      </c>
      <c r="D13" s="16">
        <f t="shared" si="6"/>
        <v>-20000</v>
      </c>
      <c r="E13" s="16">
        <f t="shared" si="6"/>
        <v>-20000</v>
      </c>
      <c r="F13" s="16">
        <f t="shared" si="6"/>
        <v>-20000</v>
      </c>
      <c r="G13" s="16">
        <f t="shared" si="6"/>
        <v>-20000</v>
      </c>
      <c r="H13" s="16">
        <f t="shared" si="6"/>
        <v>-20000</v>
      </c>
      <c r="I13" s="16">
        <f t="shared" si="6"/>
        <v>-20000</v>
      </c>
      <c r="J13" s="16">
        <f t="shared" si="6"/>
        <v>-20000</v>
      </c>
      <c r="K13" s="16">
        <f t="shared" si="6"/>
        <v>-20000</v>
      </c>
      <c r="L13" s="16">
        <f t="shared" si="6"/>
        <v>-20000</v>
      </c>
      <c r="M13" s="16">
        <f t="shared" si="6"/>
        <v>-20000</v>
      </c>
      <c r="N13" s="16">
        <f t="shared" si="6"/>
        <v>-20000</v>
      </c>
      <c r="O13" s="16">
        <f t="shared" si="6"/>
        <v>-20000</v>
      </c>
    </row>
    <row r="14" spans="1:15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1" t="s">
        <v>22</v>
      </c>
      <c r="B15" s="13">
        <f>SUM(B16:B17)</f>
        <v>416061.76</v>
      </c>
      <c r="C15" s="13">
        <f t="shared" ref="C15:O15" si="7">SUM(C16:C17)</f>
        <v>416061.76</v>
      </c>
      <c r="D15" s="13">
        <f t="shared" si="7"/>
        <v>416061.76</v>
      </c>
      <c r="E15" s="13">
        <f t="shared" si="7"/>
        <v>416061.76</v>
      </c>
      <c r="F15" s="13">
        <f t="shared" si="7"/>
        <v>416061.76</v>
      </c>
      <c r="G15" s="13">
        <f t="shared" si="7"/>
        <v>430677.52</v>
      </c>
      <c r="H15" s="13">
        <f t="shared" si="7"/>
        <v>438491.95999999996</v>
      </c>
      <c r="I15" s="13">
        <f t="shared" si="7"/>
        <v>438491.95999999996</v>
      </c>
      <c r="J15" s="13">
        <f t="shared" si="7"/>
        <v>438491.95999999996</v>
      </c>
      <c r="K15" s="13">
        <f t="shared" si="7"/>
        <v>438491.95999999996</v>
      </c>
      <c r="L15" s="13">
        <f t="shared" si="7"/>
        <v>438491.95999999996</v>
      </c>
      <c r="M15" s="13">
        <f t="shared" si="7"/>
        <v>359819.05000000005</v>
      </c>
      <c r="N15" s="13">
        <f t="shared" si="7"/>
        <v>359819.05000000005</v>
      </c>
      <c r="O15" s="13">
        <f t="shared" si="7"/>
        <v>364777.61</v>
      </c>
    </row>
    <row r="16" spans="1:15" x14ac:dyDescent="0.25">
      <c r="A16" s="9" t="s">
        <v>23</v>
      </c>
      <c r="B16" s="15">
        <f>+B40</f>
        <v>416061.76</v>
      </c>
      <c r="C16" s="15">
        <f t="shared" ref="C16:O16" si="8">+C40</f>
        <v>416061.76</v>
      </c>
      <c r="D16" s="15">
        <f t="shared" si="8"/>
        <v>416061.76</v>
      </c>
      <c r="E16" s="15">
        <f t="shared" si="8"/>
        <v>416061.76</v>
      </c>
      <c r="F16" s="15">
        <f t="shared" si="8"/>
        <v>416061.76</v>
      </c>
      <c r="G16" s="15">
        <f t="shared" si="8"/>
        <v>430677.52</v>
      </c>
      <c r="H16" s="15">
        <f t="shared" si="8"/>
        <v>438491.95999999996</v>
      </c>
      <c r="I16" s="15">
        <f t="shared" si="8"/>
        <v>438491.95999999996</v>
      </c>
      <c r="J16" s="15">
        <f t="shared" si="8"/>
        <v>438491.95999999996</v>
      </c>
      <c r="K16" s="15">
        <f t="shared" si="8"/>
        <v>438491.95999999996</v>
      </c>
      <c r="L16" s="15">
        <f t="shared" si="8"/>
        <v>438491.95999999996</v>
      </c>
      <c r="M16" s="15">
        <f t="shared" si="8"/>
        <v>359819.05000000005</v>
      </c>
      <c r="N16" s="15">
        <f t="shared" si="8"/>
        <v>359819.05000000005</v>
      </c>
      <c r="O16" s="15">
        <f t="shared" si="8"/>
        <v>364777.61</v>
      </c>
    </row>
    <row r="17" spans="1:15" x14ac:dyDescent="0.25">
      <c r="A17" s="9" t="s">
        <v>24</v>
      </c>
      <c r="B17" s="8">
        <f>-B55</f>
        <v>0</v>
      </c>
      <c r="C17" s="8">
        <f t="shared" ref="C17:O17" si="9">-C55</f>
        <v>0</v>
      </c>
      <c r="D17" s="8">
        <f t="shared" si="9"/>
        <v>0</v>
      </c>
      <c r="E17" s="8">
        <f t="shared" si="9"/>
        <v>0</v>
      </c>
      <c r="F17" s="8">
        <f t="shared" si="9"/>
        <v>0</v>
      </c>
      <c r="G17" s="8">
        <f t="shared" si="9"/>
        <v>0</v>
      </c>
      <c r="H17" s="8">
        <f t="shared" si="9"/>
        <v>0</v>
      </c>
      <c r="I17" s="8">
        <f t="shared" si="9"/>
        <v>0</v>
      </c>
      <c r="J17" s="8">
        <f t="shared" si="9"/>
        <v>0</v>
      </c>
      <c r="K17" s="8">
        <f t="shared" si="9"/>
        <v>0</v>
      </c>
      <c r="L17" s="8">
        <f t="shared" si="9"/>
        <v>0</v>
      </c>
      <c r="M17" s="8">
        <f t="shared" si="9"/>
        <v>0</v>
      </c>
      <c r="N17" s="8">
        <f t="shared" si="9"/>
        <v>0</v>
      </c>
      <c r="O17" s="8">
        <f t="shared" si="9"/>
        <v>0</v>
      </c>
    </row>
    <row r="18" spans="1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7" t="s">
        <v>25</v>
      </c>
      <c r="B19" s="17">
        <f>SUM(B20:B21)</f>
        <v>310847.24</v>
      </c>
      <c r="C19" s="17">
        <f t="shared" ref="C19:O19" si="10">SUM(C20:C21)</f>
        <v>772632</v>
      </c>
      <c r="D19" s="17">
        <f t="shared" si="10"/>
        <v>1151976</v>
      </c>
      <c r="E19" s="17">
        <f t="shared" si="10"/>
        <v>750000</v>
      </c>
      <c r="F19" s="17">
        <f t="shared" si="10"/>
        <v>910939</v>
      </c>
      <c r="G19" s="17">
        <f t="shared" si="10"/>
        <v>1221555</v>
      </c>
      <c r="H19" s="17">
        <f t="shared" si="10"/>
        <v>1000000</v>
      </c>
      <c r="I19" s="17">
        <f t="shared" si="10"/>
        <v>974148</v>
      </c>
      <c r="J19" s="17">
        <f t="shared" si="10"/>
        <v>990355</v>
      </c>
      <c r="K19" s="17">
        <f t="shared" si="10"/>
        <v>1000000</v>
      </c>
      <c r="L19" s="17">
        <f t="shared" si="10"/>
        <v>1399418</v>
      </c>
      <c r="M19" s="17">
        <f t="shared" si="10"/>
        <v>1529703</v>
      </c>
      <c r="N19" s="17">
        <f t="shared" si="10"/>
        <v>850000</v>
      </c>
      <c r="O19" s="17">
        <f t="shared" si="10"/>
        <v>1163200</v>
      </c>
    </row>
    <row r="20" spans="1:15" x14ac:dyDescent="0.25">
      <c r="A20" s="9" t="s">
        <v>26</v>
      </c>
      <c r="B20" s="15">
        <f>+B31</f>
        <v>310847.24</v>
      </c>
      <c r="C20" s="15">
        <f t="shared" ref="C20:O20" si="11">+C31</f>
        <v>772632</v>
      </c>
      <c r="D20" s="15">
        <f t="shared" si="11"/>
        <v>1151976</v>
      </c>
      <c r="E20" s="15">
        <f t="shared" si="11"/>
        <v>750000</v>
      </c>
      <c r="F20" s="15">
        <f t="shared" si="11"/>
        <v>910939</v>
      </c>
      <c r="G20" s="15">
        <f t="shared" si="11"/>
        <v>1221555</v>
      </c>
      <c r="H20" s="15">
        <f t="shared" si="11"/>
        <v>1000000</v>
      </c>
      <c r="I20" s="15">
        <f t="shared" si="11"/>
        <v>974148</v>
      </c>
      <c r="J20" s="15">
        <f t="shared" si="11"/>
        <v>990355</v>
      </c>
      <c r="K20" s="15">
        <f t="shared" si="11"/>
        <v>1000000</v>
      </c>
      <c r="L20" s="15">
        <f t="shared" si="11"/>
        <v>1399418</v>
      </c>
      <c r="M20" s="15">
        <f t="shared" si="11"/>
        <v>1529703</v>
      </c>
      <c r="N20" s="15">
        <f t="shared" si="11"/>
        <v>850000</v>
      </c>
      <c r="O20" s="15">
        <f t="shared" si="11"/>
        <v>1163200</v>
      </c>
    </row>
    <row r="21" spans="1:15" x14ac:dyDescent="0.25">
      <c r="A21" s="9" t="s">
        <v>27</v>
      </c>
      <c r="B21" s="8">
        <f>-B50</f>
        <v>0</v>
      </c>
      <c r="C21" s="8">
        <f t="shared" ref="C21:O21" si="12">-C50</f>
        <v>0</v>
      </c>
      <c r="D21" s="8">
        <f t="shared" si="12"/>
        <v>0</v>
      </c>
      <c r="E21" s="8">
        <f t="shared" si="12"/>
        <v>0</v>
      </c>
      <c r="F21" s="8">
        <f t="shared" si="12"/>
        <v>0</v>
      </c>
      <c r="G21" s="8">
        <f t="shared" si="12"/>
        <v>0</v>
      </c>
      <c r="H21" s="8">
        <f t="shared" si="12"/>
        <v>0</v>
      </c>
      <c r="I21" s="8">
        <f t="shared" si="12"/>
        <v>0</v>
      </c>
      <c r="J21" s="8">
        <f t="shared" si="12"/>
        <v>0</v>
      </c>
      <c r="K21" s="8">
        <f t="shared" si="12"/>
        <v>0</v>
      </c>
      <c r="L21" s="8">
        <f t="shared" si="12"/>
        <v>0</v>
      </c>
      <c r="M21" s="8">
        <f t="shared" si="12"/>
        <v>0</v>
      </c>
      <c r="N21" s="8">
        <f t="shared" si="12"/>
        <v>0</v>
      </c>
      <c r="O21" s="8">
        <f t="shared" si="12"/>
        <v>0</v>
      </c>
    </row>
    <row r="22" spans="1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1" t="s">
        <v>28</v>
      </c>
      <c r="B23" s="13">
        <f>B19+B15+B7</f>
        <v>2491375.5500000003</v>
      </c>
      <c r="C23" s="13">
        <f>C19+C15+C7</f>
        <v>2404376.0300000003</v>
      </c>
      <c r="D23" s="13">
        <f t="shared" ref="D23:N23" si="13">D19+D15+D7</f>
        <v>2728375.5700000003</v>
      </c>
      <c r="E23" s="13">
        <f t="shared" si="13"/>
        <v>2399151.85</v>
      </c>
      <c r="F23" s="13">
        <f t="shared" si="13"/>
        <v>2508151.9500000002</v>
      </c>
      <c r="G23" s="13">
        <f>G19+G15+G7</f>
        <v>2798152.2199999997</v>
      </c>
      <c r="H23" s="13">
        <f t="shared" si="13"/>
        <v>2619535.5499999998</v>
      </c>
      <c r="I23" s="13">
        <f t="shared" si="13"/>
        <v>3021535.9099999997</v>
      </c>
      <c r="J23" s="13">
        <f t="shared" si="13"/>
        <v>3156536.3499999996</v>
      </c>
      <c r="K23" s="13">
        <f t="shared" si="13"/>
        <v>2787130.55</v>
      </c>
      <c r="L23" s="13">
        <f t="shared" si="13"/>
        <v>2786130.87</v>
      </c>
      <c r="M23" s="13">
        <f t="shared" si="13"/>
        <v>3351131.05</v>
      </c>
      <c r="N23" s="13">
        <f t="shared" si="13"/>
        <v>3094494.4799999995</v>
      </c>
      <c r="O23" s="13">
        <f>O19+O15+O7</f>
        <v>3138493.9899999998</v>
      </c>
    </row>
    <row r="25" spans="1:15" x14ac:dyDescent="0.25"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22" t="s">
        <v>29</v>
      </c>
    </row>
    <row r="29" spans="1:15" x14ac:dyDescent="0.25">
      <c r="A29" s="22" t="s">
        <v>36</v>
      </c>
    </row>
    <row r="30" spans="1:15" x14ac:dyDescent="0.25">
      <c r="A30" s="2" t="s">
        <v>30</v>
      </c>
    </row>
    <row r="31" spans="1:15" x14ac:dyDescent="0.25">
      <c r="A31" s="18" t="s">
        <v>26</v>
      </c>
      <c r="B31" s="24">
        <v>310847.24</v>
      </c>
      <c r="C31" s="24">
        <v>772632</v>
      </c>
      <c r="D31" s="24">
        <v>1151976</v>
      </c>
      <c r="E31" s="24">
        <v>750000</v>
      </c>
      <c r="F31" s="24">
        <v>910939</v>
      </c>
      <c r="G31" s="24">
        <v>1221555</v>
      </c>
      <c r="H31" s="24">
        <v>1000000</v>
      </c>
      <c r="I31" s="24">
        <v>974148</v>
      </c>
      <c r="J31" s="24">
        <v>990355</v>
      </c>
      <c r="K31" s="24">
        <v>1000000</v>
      </c>
      <c r="L31" s="24">
        <v>1399418</v>
      </c>
      <c r="M31" s="24">
        <v>1529703</v>
      </c>
      <c r="N31" s="24">
        <v>850000</v>
      </c>
      <c r="O31" s="24">
        <v>1163200</v>
      </c>
    </row>
    <row r="32" spans="1:15" x14ac:dyDescent="0.25">
      <c r="A32" s="18" t="s">
        <v>16</v>
      </c>
      <c r="B32" s="24">
        <v>2239928.9500000002</v>
      </c>
      <c r="C32" s="24">
        <v>1465615.6</v>
      </c>
      <c r="D32" s="24">
        <v>1606817.68</v>
      </c>
      <c r="E32" s="24">
        <v>1726224.12</v>
      </c>
      <c r="F32" s="24">
        <v>1443173.8</v>
      </c>
      <c r="G32" s="24">
        <v>1647045.13</v>
      </c>
      <c r="H32" s="24">
        <v>1437942.02</v>
      </c>
      <c r="I32" s="24">
        <v>2146048.59</v>
      </c>
      <c r="J32" s="24">
        <v>2157131.6</v>
      </c>
      <c r="K32" s="24">
        <v>1719999.29</v>
      </c>
      <c r="L32" s="24">
        <v>1224285.99</v>
      </c>
      <c r="M32" s="24">
        <v>2353160.21</v>
      </c>
      <c r="N32" s="24">
        <v>2767747.09</v>
      </c>
      <c r="O32" s="24">
        <v>1984751.72</v>
      </c>
    </row>
    <row r="33" spans="1:15" x14ac:dyDescent="0.25">
      <c r="A33" s="18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</row>
    <row r="34" spans="1:15" x14ac:dyDescent="0.25">
      <c r="A34" s="18" t="s">
        <v>18</v>
      </c>
      <c r="B34" s="25">
        <v>22221.33</v>
      </c>
      <c r="C34" s="25">
        <v>11547.66</v>
      </c>
      <c r="D34" s="25">
        <v>10666.82</v>
      </c>
      <c r="E34" s="25">
        <v>9765.98</v>
      </c>
      <c r="F34" s="25">
        <v>149.89999999999998</v>
      </c>
      <c r="G34" s="25">
        <v>6969.06</v>
      </c>
      <c r="H34" s="25">
        <v>6928.76</v>
      </c>
      <c r="I34" s="25">
        <v>6801.57</v>
      </c>
      <c r="J34" s="25">
        <v>7409.76</v>
      </c>
      <c r="K34" s="25">
        <v>443.84000000000003</v>
      </c>
      <c r="L34" s="25">
        <v>568.02</v>
      </c>
      <c r="M34" s="25">
        <v>316.22000000000003</v>
      </c>
      <c r="N34" s="25">
        <v>-421.16</v>
      </c>
      <c r="O34" s="25">
        <v>-630.32000000000005</v>
      </c>
    </row>
    <row r="35" spans="1:15" x14ac:dyDescent="0.25">
      <c r="A35" s="19" t="s">
        <v>31</v>
      </c>
      <c r="B35" s="21">
        <f>SUM(B31:B34)</f>
        <v>2572997.5200000005</v>
      </c>
      <c r="C35" s="21">
        <f t="shared" ref="C35:O35" si="14">SUM(C31:C34)</f>
        <v>2249795.2600000002</v>
      </c>
      <c r="D35" s="21">
        <f t="shared" si="14"/>
        <v>2769460.4999999995</v>
      </c>
      <c r="E35" s="21">
        <f t="shared" si="14"/>
        <v>2485990.1</v>
      </c>
      <c r="F35" s="21">
        <f t="shared" si="14"/>
        <v>2354262.6999999997</v>
      </c>
      <c r="G35" s="21">
        <f t="shared" si="14"/>
        <v>2875569.19</v>
      </c>
      <c r="H35" s="21">
        <f t="shared" si="14"/>
        <v>2444870.7799999998</v>
      </c>
      <c r="I35" s="21">
        <f t="shared" si="14"/>
        <v>3126998.1599999997</v>
      </c>
      <c r="J35" s="21">
        <f t="shared" si="14"/>
        <v>3154896.36</v>
      </c>
      <c r="K35" s="21">
        <f t="shared" si="14"/>
        <v>2720443.13</v>
      </c>
      <c r="L35" s="21">
        <f t="shared" si="14"/>
        <v>2624272.0100000002</v>
      </c>
      <c r="M35" s="21">
        <f t="shared" si="14"/>
        <v>3883179.43</v>
      </c>
      <c r="N35" s="21">
        <f t="shared" si="14"/>
        <v>3617325.9299999997</v>
      </c>
      <c r="O35" s="21">
        <f t="shared" si="14"/>
        <v>3147321.4</v>
      </c>
    </row>
    <row r="37" spans="1:15" x14ac:dyDescent="0.25">
      <c r="A37" s="2" t="s">
        <v>32</v>
      </c>
    </row>
    <row r="38" spans="1:15" x14ac:dyDescent="0.25">
      <c r="A38" s="18" t="s">
        <v>33</v>
      </c>
      <c r="B38" s="26">
        <v>749999.76</v>
      </c>
      <c r="C38" s="26">
        <v>749999.76</v>
      </c>
      <c r="D38" s="26">
        <v>749999.76</v>
      </c>
      <c r="E38" s="26">
        <v>749999.76</v>
      </c>
      <c r="F38" s="26">
        <v>749999.76</v>
      </c>
      <c r="G38" s="26">
        <v>790677.52</v>
      </c>
      <c r="H38" s="26">
        <v>798491.96</v>
      </c>
      <c r="I38" s="26">
        <v>798491.96</v>
      </c>
      <c r="J38" s="26">
        <v>798491.96</v>
      </c>
      <c r="K38" s="26">
        <v>798491.96</v>
      </c>
      <c r="L38" s="26">
        <v>798491.96</v>
      </c>
      <c r="M38" s="26">
        <v>809819.05</v>
      </c>
      <c r="N38" s="26">
        <v>809819.05</v>
      </c>
      <c r="O38" s="26">
        <v>814777.61</v>
      </c>
    </row>
    <row r="39" spans="1:15" x14ac:dyDescent="0.25">
      <c r="A39" s="18" t="s">
        <v>34</v>
      </c>
      <c r="B39" s="27">
        <v>-333938</v>
      </c>
      <c r="C39" s="27">
        <v>-333938</v>
      </c>
      <c r="D39" s="27">
        <v>-333938</v>
      </c>
      <c r="E39" s="27">
        <v>-333938</v>
      </c>
      <c r="F39" s="27">
        <v>-333938</v>
      </c>
      <c r="G39" s="27">
        <v>-360000</v>
      </c>
      <c r="H39" s="27">
        <v>-360000</v>
      </c>
      <c r="I39" s="27">
        <v>-360000</v>
      </c>
      <c r="J39" s="27">
        <v>-360000</v>
      </c>
      <c r="K39" s="27">
        <v>-360000</v>
      </c>
      <c r="L39" s="27">
        <v>-360000</v>
      </c>
      <c r="M39" s="27">
        <v>-450000</v>
      </c>
      <c r="N39" s="27">
        <v>-450000</v>
      </c>
      <c r="O39" s="27">
        <v>-450000</v>
      </c>
    </row>
    <row r="40" spans="1:15" x14ac:dyDescent="0.25">
      <c r="A40" s="19" t="s">
        <v>23</v>
      </c>
      <c r="B40" s="21">
        <f>SUM(B38:B39)</f>
        <v>416061.76</v>
      </c>
      <c r="C40" s="21">
        <f t="shared" ref="C40:O40" si="15">SUM(C38:C39)</f>
        <v>416061.76</v>
      </c>
      <c r="D40" s="21">
        <f t="shared" si="15"/>
        <v>416061.76</v>
      </c>
      <c r="E40" s="21">
        <f t="shared" si="15"/>
        <v>416061.76</v>
      </c>
      <c r="F40" s="21">
        <f t="shared" si="15"/>
        <v>416061.76</v>
      </c>
      <c r="G40" s="21">
        <f t="shared" si="15"/>
        <v>430677.52</v>
      </c>
      <c r="H40" s="21">
        <f t="shared" si="15"/>
        <v>438491.95999999996</v>
      </c>
      <c r="I40" s="21">
        <f t="shared" si="15"/>
        <v>438491.95999999996</v>
      </c>
      <c r="J40" s="21">
        <f t="shared" si="15"/>
        <v>438491.95999999996</v>
      </c>
      <c r="K40" s="21">
        <f t="shared" si="15"/>
        <v>438491.95999999996</v>
      </c>
      <c r="L40" s="21">
        <f t="shared" si="15"/>
        <v>438491.95999999996</v>
      </c>
      <c r="M40" s="21">
        <f t="shared" si="15"/>
        <v>359819.05000000005</v>
      </c>
      <c r="N40" s="21">
        <f t="shared" si="15"/>
        <v>359819.05000000005</v>
      </c>
      <c r="O40" s="21">
        <f t="shared" si="15"/>
        <v>364777.61</v>
      </c>
    </row>
    <row r="42" spans="1:15" x14ac:dyDescent="0.25">
      <c r="A42" s="2" t="s">
        <v>46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4" spans="1:15" x14ac:dyDescent="0.25">
      <c r="A44" s="2" t="s">
        <v>35</v>
      </c>
      <c r="B44" s="23">
        <f>B35+B40</f>
        <v>2989059.2800000003</v>
      </c>
      <c r="C44" s="23">
        <f t="shared" ref="C44:O44" si="16">C35+C40</f>
        <v>2665857.0200000005</v>
      </c>
      <c r="D44" s="23">
        <f t="shared" si="16"/>
        <v>3185522.26</v>
      </c>
      <c r="E44" s="23">
        <f t="shared" si="16"/>
        <v>2902051.8600000003</v>
      </c>
      <c r="F44" s="23">
        <f t="shared" si="16"/>
        <v>2770324.46</v>
      </c>
      <c r="G44" s="23">
        <f t="shared" si="16"/>
        <v>3306246.71</v>
      </c>
      <c r="H44" s="23">
        <f t="shared" si="16"/>
        <v>2883362.7399999998</v>
      </c>
      <c r="I44" s="23">
        <f t="shared" si="16"/>
        <v>3565490.1199999996</v>
      </c>
      <c r="J44" s="23">
        <f t="shared" si="16"/>
        <v>3593388.32</v>
      </c>
      <c r="K44" s="23">
        <f t="shared" si="16"/>
        <v>3158935.09</v>
      </c>
      <c r="L44" s="23">
        <f t="shared" si="16"/>
        <v>3062763.97</v>
      </c>
      <c r="M44" s="23">
        <f t="shared" si="16"/>
        <v>4242998.4800000004</v>
      </c>
      <c r="N44" s="23">
        <f t="shared" si="16"/>
        <v>3977144.9799999995</v>
      </c>
      <c r="O44" s="23">
        <f t="shared" si="16"/>
        <v>3512099.01</v>
      </c>
    </row>
    <row r="46" spans="1:15" x14ac:dyDescent="0.25">
      <c r="A46" s="22" t="s">
        <v>37</v>
      </c>
    </row>
    <row r="47" spans="1:15" x14ac:dyDescent="0.25">
      <c r="A47" s="2" t="s">
        <v>38</v>
      </c>
    </row>
    <row r="48" spans="1:15" x14ac:dyDescent="0.25">
      <c r="A48" s="18" t="s">
        <v>19</v>
      </c>
      <c r="B48" s="24">
        <v>477683.73</v>
      </c>
      <c r="C48" s="24">
        <v>241480.99</v>
      </c>
      <c r="D48" s="24">
        <v>437146.69</v>
      </c>
      <c r="E48" s="24">
        <v>482900.01</v>
      </c>
      <c r="F48" s="24">
        <v>242172.51</v>
      </c>
      <c r="G48" s="24">
        <v>488094.49</v>
      </c>
      <c r="H48" s="24">
        <v>243827.19</v>
      </c>
      <c r="I48" s="24">
        <v>523954.21</v>
      </c>
      <c r="J48" s="24">
        <v>416851.97</v>
      </c>
      <c r="K48" s="24">
        <v>351804.54</v>
      </c>
      <c r="L48" s="24">
        <v>256633.1</v>
      </c>
      <c r="M48" s="24">
        <v>871867.43</v>
      </c>
      <c r="N48" s="24">
        <v>862650.5</v>
      </c>
      <c r="O48" s="24">
        <v>353605.02</v>
      </c>
    </row>
    <row r="49" spans="1:15" x14ac:dyDescent="0.25">
      <c r="A49" s="18" t="s">
        <v>20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</row>
    <row r="50" spans="1:15" x14ac:dyDescent="0.25">
      <c r="A50" s="18" t="s">
        <v>43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</row>
    <row r="51" spans="1:15" x14ac:dyDescent="0.25">
      <c r="A51" s="18" t="s">
        <v>39</v>
      </c>
      <c r="B51" s="25">
        <v>20000</v>
      </c>
      <c r="C51" s="25">
        <v>20000</v>
      </c>
      <c r="D51" s="25">
        <v>20000</v>
      </c>
      <c r="E51" s="25">
        <v>20000</v>
      </c>
      <c r="F51" s="25">
        <v>20000</v>
      </c>
      <c r="G51" s="25">
        <v>20000</v>
      </c>
      <c r="H51" s="25">
        <v>20000</v>
      </c>
      <c r="I51" s="25">
        <v>20000</v>
      </c>
      <c r="J51" s="25">
        <v>20000</v>
      </c>
      <c r="K51" s="25">
        <v>20000</v>
      </c>
      <c r="L51" s="25">
        <v>20000</v>
      </c>
      <c r="M51" s="25">
        <v>20000</v>
      </c>
      <c r="N51" s="25">
        <v>20000</v>
      </c>
      <c r="O51" s="25">
        <v>20000</v>
      </c>
    </row>
    <row r="52" spans="1:15" x14ac:dyDescent="0.25">
      <c r="A52" s="19" t="s">
        <v>40</v>
      </c>
      <c r="B52" s="21">
        <f>SUM(B48:B51)</f>
        <v>497683.73</v>
      </c>
      <c r="C52" s="21">
        <f t="shared" ref="C52:O52" si="17">SUM(C48:C51)</f>
        <v>261480.99</v>
      </c>
      <c r="D52" s="21">
        <f t="shared" si="17"/>
        <v>457146.69</v>
      </c>
      <c r="E52" s="21">
        <f t="shared" si="17"/>
        <v>502900.01</v>
      </c>
      <c r="F52" s="21">
        <f t="shared" si="17"/>
        <v>262172.51</v>
      </c>
      <c r="G52" s="21">
        <f t="shared" si="17"/>
        <v>508094.49</v>
      </c>
      <c r="H52" s="21">
        <f t="shared" si="17"/>
        <v>263827.19</v>
      </c>
      <c r="I52" s="21">
        <f t="shared" si="17"/>
        <v>543954.21</v>
      </c>
      <c r="J52" s="21">
        <f t="shared" si="17"/>
        <v>436851.97</v>
      </c>
      <c r="K52" s="21">
        <f t="shared" si="17"/>
        <v>371804.54</v>
      </c>
      <c r="L52" s="21">
        <f t="shared" si="17"/>
        <v>276633.09999999998</v>
      </c>
      <c r="M52" s="21">
        <f t="shared" si="17"/>
        <v>891867.43</v>
      </c>
      <c r="N52" s="21">
        <f t="shared" si="17"/>
        <v>882650.5</v>
      </c>
      <c r="O52" s="21">
        <f t="shared" si="17"/>
        <v>373605.02</v>
      </c>
    </row>
    <row r="54" spans="1:15" x14ac:dyDescent="0.25">
      <c r="A54" s="2" t="s">
        <v>41</v>
      </c>
    </row>
    <row r="55" spans="1:15" x14ac:dyDescent="0.25">
      <c r="A55" s="18" t="s">
        <v>42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7" spans="1:15" x14ac:dyDescent="0.25">
      <c r="A57" s="2" t="s">
        <v>28</v>
      </c>
      <c r="B57" s="25">
        <v>2491375.5500000003</v>
      </c>
      <c r="C57" s="25">
        <v>2404376.0300000003</v>
      </c>
      <c r="D57" s="25">
        <v>2728375.5700000003</v>
      </c>
      <c r="E57" s="25">
        <v>2399151.85</v>
      </c>
      <c r="F57" s="25">
        <v>2508151.9500000002</v>
      </c>
      <c r="G57" s="25">
        <v>2798152.2199999997</v>
      </c>
      <c r="H57" s="25">
        <v>2619535.5499999998</v>
      </c>
      <c r="I57" s="25">
        <v>3021535.9099999997</v>
      </c>
      <c r="J57" s="25">
        <v>3156536.3499999996</v>
      </c>
      <c r="K57" s="25">
        <v>2787130.55</v>
      </c>
      <c r="L57" s="25">
        <v>2786130.87</v>
      </c>
      <c r="M57" s="25">
        <v>3351131.05</v>
      </c>
      <c r="N57" s="25">
        <v>3094494.4799999995</v>
      </c>
      <c r="O57" s="25">
        <v>3138493.9899999998</v>
      </c>
    </row>
    <row r="59" spans="1:15" x14ac:dyDescent="0.25">
      <c r="A59" s="2" t="s">
        <v>44</v>
      </c>
      <c r="B59" s="23">
        <f>+B52+B55+B57</f>
        <v>2989059.2800000003</v>
      </c>
      <c r="C59" s="23">
        <f t="shared" ref="C59:O59" si="18">+C52+C55+C57</f>
        <v>2665857.0200000005</v>
      </c>
      <c r="D59" s="23">
        <f t="shared" si="18"/>
        <v>3185522.2600000002</v>
      </c>
      <c r="E59" s="23">
        <f t="shared" si="18"/>
        <v>2902051.8600000003</v>
      </c>
      <c r="F59" s="23">
        <f t="shared" si="18"/>
        <v>2770324.46</v>
      </c>
      <c r="G59" s="23">
        <f t="shared" si="18"/>
        <v>3306246.71</v>
      </c>
      <c r="H59" s="23">
        <f t="shared" si="18"/>
        <v>2883362.7399999998</v>
      </c>
      <c r="I59" s="23">
        <f t="shared" si="18"/>
        <v>3565490.1199999996</v>
      </c>
      <c r="J59" s="23">
        <f t="shared" si="18"/>
        <v>3593388.3199999994</v>
      </c>
      <c r="K59" s="23">
        <f t="shared" si="18"/>
        <v>3158935.09</v>
      </c>
      <c r="L59" s="23">
        <f t="shared" si="18"/>
        <v>3062763.97</v>
      </c>
      <c r="M59" s="23">
        <f t="shared" si="18"/>
        <v>4242998.4799999995</v>
      </c>
      <c r="N59" s="23">
        <f t="shared" si="18"/>
        <v>3977144.9799999995</v>
      </c>
      <c r="O59" s="23">
        <f t="shared" si="18"/>
        <v>3512099.01</v>
      </c>
    </row>
    <row r="60" spans="1:15" x14ac:dyDescent="0.25">
      <c r="A60" s="2" t="s">
        <v>45</v>
      </c>
      <c r="B60" s="20">
        <f>+B44-B59</f>
        <v>0</v>
      </c>
      <c r="C60" s="20">
        <f t="shared" ref="C60:O60" si="19">+C44-C59</f>
        <v>0</v>
      </c>
      <c r="D60" s="20">
        <f t="shared" si="19"/>
        <v>0</v>
      </c>
      <c r="E60" s="20">
        <f t="shared" si="19"/>
        <v>0</v>
      </c>
      <c r="F60" s="20">
        <f t="shared" si="19"/>
        <v>0</v>
      </c>
      <c r="G60" s="20">
        <f t="shared" si="19"/>
        <v>0</v>
      </c>
      <c r="H60" s="20">
        <f t="shared" si="19"/>
        <v>0</v>
      </c>
      <c r="I60" s="20">
        <f t="shared" si="19"/>
        <v>0</v>
      </c>
      <c r="J60" s="20">
        <f t="shared" si="19"/>
        <v>0</v>
      </c>
      <c r="K60" s="20">
        <f t="shared" si="19"/>
        <v>0</v>
      </c>
      <c r="L60" s="20">
        <f t="shared" si="19"/>
        <v>0</v>
      </c>
      <c r="M60" s="20">
        <f t="shared" si="19"/>
        <v>0</v>
      </c>
      <c r="N60" s="20">
        <f t="shared" si="19"/>
        <v>0</v>
      </c>
      <c r="O60" s="20">
        <f t="shared" si="1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Traditional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Greg Crabtree</cp:lastModifiedBy>
  <dcterms:created xsi:type="dcterms:W3CDTF">2020-03-20T17:08:28Z</dcterms:created>
  <dcterms:modified xsi:type="dcterms:W3CDTF">2020-03-20T23:24:38Z</dcterms:modified>
</cp:coreProperties>
</file>